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240" windowWidth="8895" windowHeight="4755"/>
  </bookViews>
  <sheets>
    <sheet name="Compartimento" sheetId="3" r:id="rId1"/>
  </sheets>
  <calcPr calcId="145621"/>
</workbook>
</file>

<file path=xl/calcChain.xml><?xml version="1.0" encoding="utf-8"?>
<calcChain xmlns="http://schemas.openxmlformats.org/spreadsheetml/2006/main">
  <c r="G98" i="3" l="1"/>
  <c r="G99" i="3"/>
  <c r="G100" i="3"/>
  <c r="G101" i="3"/>
  <c r="G102" i="3"/>
  <c r="G103" i="3"/>
  <c r="G104" i="3"/>
  <c r="G105" i="3"/>
  <c r="G106" i="3"/>
  <c r="G97" i="3"/>
  <c r="G82" i="3"/>
  <c r="G83" i="3"/>
  <c r="G84" i="3"/>
  <c r="G85" i="3"/>
  <c r="G86" i="3"/>
  <c r="G87" i="3"/>
  <c r="G88" i="3"/>
  <c r="G89" i="3"/>
  <c r="G90" i="3"/>
  <c r="G91" i="3"/>
  <c r="G81" i="3"/>
  <c r="G65" i="3"/>
  <c r="G66" i="3"/>
  <c r="G67" i="3"/>
  <c r="G68" i="3"/>
  <c r="G69" i="3"/>
  <c r="G70" i="3"/>
  <c r="G71" i="3"/>
  <c r="G72" i="3"/>
  <c r="G73" i="3"/>
  <c r="G74" i="3"/>
  <c r="G75" i="3"/>
  <c r="G76" i="3"/>
  <c r="G64" i="3"/>
  <c r="B49" i="3"/>
  <c r="G49" i="3" s="1"/>
  <c r="B45" i="3"/>
  <c r="G45" i="3" s="1"/>
  <c r="G10" i="3"/>
  <c r="G123" i="3"/>
  <c r="G120" i="3"/>
  <c r="G112" i="3"/>
  <c r="G113" i="3"/>
  <c r="G114" i="3"/>
  <c r="G115" i="3"/>
  <c r="G116" i="3"/>
  <c r="G117" i="3"/>
  <c r="G118" i="3"/>
  <c r="G119" i="3"/>
  <c r="G111" i="3"/>
  <c r="G34" i="3"/>
  <c r="G35" i="3"/>
  <c r="G36" i="3"/>
  <c r="G37" i="3"/>
  <c r="G38" i="3"/>
  <c r="G33" i="3"/>
  <c r="G32" i="3"/>
  <c r="G31" i="3"/>
  <c r="G30" i="3"/>
  <c r="G29" i="3"/>
  <c r="G28" i="3"/>
  <c r="G27" i="3"/>
  <c r="G26" i="3"/>
  <c r="G15" i="3"/>
  <c r="G125" i="3" l="1"/>
  <c r="G126" i="3" s="1"/>
</calcChain>
</file>

<file path=xl/sharedStrings.xml><?xml version="1.0" encoding="utf-8"?>
<sst xmlns="http://schemas.openxmlformats.org/spreadsheetml/2006/main" count="56" uniqueCount="33">
  <si>
    <t>Comprimento</t>
  </si>
  <si>
    <t>Largura</t>
  </si>
  <si>
    <t>Altura</t>
  </si>
  <si>
    <t>Compartimento (descrição)</t>
  </si>
  <si>
    <t>Cálculo simplificado de carga térmica de um compartimento</t>
  </si>
  <si>
    <t>Base</t>
  </si>
  <si>
    <t>Orientação</t>
  </si>
  <si>
    <t>Proteção</t>
  </si>
  <si>
    <t>Selecione o teto</t>
  </si>
  <si>
    <t>Selecione o piso</t>
  </si>
  <si>
    <t>Área de todas as janelas</t>
  </si>
  <si>
    <t>Selecione</t>
  </si>
  <si>
    <t>Tipo</t>
  </si>
  <si>
    <t>Janelas e Painéis - Insolação</t>
  </si>
  <si>
    <t>Janelas e Painéis - Transmissão</t>
  </si>
  <si>
    <t>Área de todos os painéis</t>
  </si>
  <si>
    <t>Equipamentos eletro-eletrônicos</t>
  </si>
  <si>
    <t>Equipamento</t>
  </si>
  <si>
    <t>Quantidade</t>
  </si>
  <si>
    <t>Potência (watt)</t>
  </si>
  <si>
    <t>Quantidade frequente de pessoas no ambiente</t>
  </si>
  <si>
    <t>Paredes</t>
  </si>
  <si>
    <t>Parede Externa</t>
  </si>
  <si>
    <t>Parede Interna</t>
  </si>
  <si>
    <t>Descrição</t>
  </si>
  <si>
    <t>Quantidade de BTU/h</t>
  </si>
  <si>
    <t xml:space="preserve">Escolha um aparelho - Capacidades comerciais: </t>
  </si>
  <si>
    <t>Portas e vãos que permanecerão constantemente abertos</t>
  </si>
  <si>
    <t>Dimensões (metros)</t>
  </si>
  <si>
    <t>Carga térmica (kcal/h)</t>
  </si>
  <si>
    <t>Total (kcal/h)</t>
  </si>
  <si>
    <t>Quantidade (unid)</t>
  </si>
  <si>
    <t>Dimensão (metros)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</si>
</sst>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2" fillId="3" borderId="10" xfId="0" applyNumberFormat="1" applyFont="1" applyFill="1" applyBorder="1"/>
    <xf numFmtId="0" fontId="2" fillId="4" borderId="10" xfId="0" applyFont="1" applyFill="1" applyBorder="1"/>
    <xf numFmtId="0" fontId="2" fillId="3" borderId="10" xfId="0" applyFont="1" applyFill="1" applyBorder="1"/>
    <xf numFmtId="1" fontId="2" fillId="5" borderId="10" xfId="0" applyNumberFormat="1" applyFont="1" applyFill="1" applyBorder="1"/>
    <xf numFmtId="0" fontId="2" fillId="4" borderId="10" xfId="0" applyFont="1" applyFill="1" applyBorder="1" applyAlignment="1">
      <alignment horizontal="center" vertical="center"/>
    </xf>
    <xf numFmtId="0" fontId="2" fillId="8" borderId="0" xfId="0" applyFont="1" applyFill="1"/>
    <xf numFmtId="0" fontId="3" fillId="8" borderId="0" xfId="0" applyFont="1" applyFill="1" applyBorder="1" applyAlignment="1"/>
    <xf numFmtId="0" fontId="4" fillId="8" borderId="0" xfId="0" applyFont="1" applyFill="1"/>
    <xf numFmtId="0" fontId="2" fillId="8" borderId="0" xfId="0" applyFont="1" applyFill="1" applyBorder="1" applyAlignment="1">
      <alignment horizontal="left" vertical="center"/>
    </xf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/>
    <xf numFmtId="0" fontId="5" fillId="8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5" fillId="8" borderId="0" xfId="0" applyFont="1" applyFill="1" applyBorder="1" applyAlignment="1">
      <alignment horizontal="center"/>
    </xf>
    <xf numFmtId="0" fontId="5" fillId="8" borderId="0" xfId="0" applyFont="1" applyFill="1" applyBorder="1"/>
    <xf numFmtId="0" fontId="5" fillId="8" borderId="0" xfId="0" applyFont="1" applyFill="1" applyBorder="1" applyAlignment="1"/>
    <xf numFmtId="0" fontId="3" fillId="8" borderId="0" xfId="0" applyFont="1" applyFill="1" applyBorder="1"/>
    <xf numFmtId="0" fontId="2" fillId="8" borderId="0" xfId="0" applyFont="1" applyFill="1" applyBorder="1" applyAlignment="1">
      <alignment vertical="center"/>
    </xf>
    <xf numFmtId="0" fontId="6" fillId="8" borderId="0" xfId="0" applyFont="1" applyFill="1"/>
    <xf numFmtId="0" fontId="2" fillId="6" borderId="10" xfId="0" applyFont="1" applyFill="1" applyBorder="1"/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/>
    <xf numFmtId="2" fontId="2" fillId="2" borderId="10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4" borderId="10" xfId="0" applyFont="1" applyFill="1" applyBorder="1" applyAlignment="1">
      <alignment horizontal="center" vertical="center"/>
    </xf>
    <xf numFmtId="0" fontId="2" fillId="8" borderId="0" xfId="0" applyFont="1" applyFill="1" applyProtection="1">
      <protection locked="0"/>
    </xf>
    <xf numFmtId="0" fontId="2" fillId="8" borderId="0" xfId="0" applyFont="1" applyFill="1" applyProtection="1"/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371474</xdr:colOff>
      <xdr:row>7</xdr:row>
      <xdr:rowOff>19050</xdr:rowOff>
    </xdr:from>
    <xdr:ext cx="4238625" cy="681918"/>
    <xdr:sp macro="" textlink="">
      <xdr:nvSpPr>
        <xdr:cNvPr id="2" name="CaixaDeTexto 1"/>
        <xdr:cNvSpPr txBox="1"/>
      </xdr:nvSpPr>
      <xdr:spPr>
        <a:xfrm>
          <a:off x="8201024" y="1152525"/>
          <a:ext cx="4238625" cy="681918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		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TIPO DE TETO</a:t>
          </a:r>
        </a:p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Em laje 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	                - quando é um terraço ou último pavimento, sem telhado</a:t>
          </a:r>
        </a:p>
        <a:p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Entre andares 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	                - quando está situado entre andares em uma edificação</a:t>
          </a:r>
        </a:p>
        <a:p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Sob telhado isolado            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terraço ou último pavimento, com telhado isolado</a:t>
          </a:r>
        </a:p>
        <a:p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Sob telhado sem isolação 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terraço ou último pavimento, sem isolação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400049</xdr:colOff>
      <xdr:row>12</xdr:row>
      <xdr:rowOff>104775</xdr:rowOff>
    </xdr:from>
    <xdr:ext cx="4238625" cy="446084"/>
    <xdr:sp macro="" textlink="">
      <xdr:nvSpPr>
        <xdr:cNvPr id="4" name="CaixaDeTexto 3"/>
        <xdr:cNvSpPr txBox="1"/>
      </xdr:nvSpPr>
      <xdr:spPr>
        <a:xfrm>
          <a:off x="8229599" y="2371725"/>
          <a:ext cx="4238625" cy="446084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		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TIPO DE PISO</a:t>
          </a:r>
        </a:p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Térreo 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	                - quando está apoiado sobre o solo</a:t>
          </a:r>
        </a:p>
        <a:p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Entre lajes 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	                - quando está situado entre andares em uma edificação</a:t>
          </a:r>
        </a:p>
      </xdr:txBody>
    </xdr:sp>
    <xdr:clientData/>
  </xdr:oneCellAnchor>
  <xdr:oneCellAnchor>
    <xdr:from>
      <xdr:col>2</xdr:col>
      <xdr:colOff>742949</xdr:colOff>
      <xdr:row>18</xdr:row>
      <xdr:rowOff>123825</xdr:rowOff>
    </xdr:from>
    <xdr:ext cx="4238625" cy="564001"/>
    <xdr:sp macro="" textlink="">
      <xdr:nvSpPr>
        <xdr:cNvPr id="5" name="CaixaDeTexto 4"/>
        <xdr:cNvSpPr txBox="1"/>
      </xdr:nvSpPr>
      <xdr:spPr>
        <a:xfrm>
          <a:off x="2838449" y="2733675"/>
          <a:ext cx="4238625" cy="56400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	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                   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TIPO DE PROTEÇÃO</a:t>
          </a:r>
        </a:p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Interna 	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quando possuir persianas, cortinas ou similares</a:t>
          </a:r>
        </a:p>
        <a:p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Externa 	-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quando exixtirem toldos ou anteparos externos</a:t>
          </a:r>
        </a:p>
        <a:p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Sem proteção 	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quando não houver proteção</a:t>
          </a:r>
        </a:p>
      </xdr:txBody>
    </xdr:sp>
    <xdr:clientData/>
  </xdr:oneCellAnchor>
  <xdr:oneCellAnchor>
    <xdr:from>
      <xdr:col>1</xdr:col>
      <xdr:colOff>19048</xdr:colOff>
      <xdr:row>56</xdr:row>
      <xdr:rowOff>57150</xdr:rowOff>
    </xdr:from>
    <xdr:ext cx="5334001" cy="446084"/>
    <xdr:sp macro="" textlink="">
      <xdr:nvSpPr>
        <xdr:cNvPr id="6" name="CaixaDeTexto 5"/>
        <xdr:cNvSpPr txBox="1"/>
      </xdr:nvSpPr>
      <xdr:spPr>
        <a:xfrm>
          <a:off x="866773" y="9144000"/>
          <a:ext cx="5334001" cy="446084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	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                      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TIPO DE CONSTRUÇÃO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 DE PAREDE</a:t>
          </a:r>
          <a:endParaRPr lang="pt-BR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Construção leve         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quando a espessura da parede é menor ou igual a 15 centímetros</a:t>
          </a:r>
        </a:p>
        <a:p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Construção pesada   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quando a espessura da parede é superior a 15 centímetros</a:t>
          </a:r>
        </a:p>
      </xdr:txBody>
    </xdr:sp>
    <xdr:clientData/>
  </xdr:oneCellAnchor>
  <xdr:oneCellAnchor>
    <xdr:from>
      <xdr:col>1</xdr:col>
      <xdr:colOff>19049</xdr:colOff>
      <xdr:row>51</xdr:row>
      <xdr:rowOff>104775</xdr:rowOff>
    </xdr:from>
    <xdr:ext cx="5343526" cy="564001"/>
    <xdr:sp macro="" textlink="">
      <xdr:nvSpPr>
        <xdr:cNvPr id="7" name="CaixaDeTexto 6"/>
        <xdr:cNvSpPr txBox="1"/>
      </xdr:nvSpPr>
      <xdr:spPr>
        <a:xfrm>
          <a:off x="866774" y="8382000"/>
          <a:ext cx="5343526" cy="56400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		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                </a:t>
          </a: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NOTAS</a:t>
          </a:r>
        </a:p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Paredes sombreadas constantemente por construções adjacentes devem ser  consideradas como exposição Sul</a:t>
          </a:r>
        </a:p>
        <a:p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Paredes contíguas a ambientes condicionados não devem ser consideradas</a:t>
          </a:r>
        </a:p>
        <a:p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Portas até 1,50 metros de largura devem ser consideradas como parte da parede</a:t>
          </a:r>
        </a:p>
      </xdr:txBody>
    </xdr:sp>
    <xdr:clientData/>
  </xdr:oneCellAnchor>
  <xdr:oneCellAnchor>
    <xdr:from>
      <xdr:col>0</xdr:col>
      <xdr:colOff>847724</xdr:colOff>
      <xdr:row>128</xdr:row>
      <xdr:rowOff>104775</xdr:rowOff>
    </xdr:from>
    <xdr:ext cx="7496176" cy="2922338"/>
    <xdr:sp macro="" textlink="">
      <xdr:nvSpPr>
        <xdr:cNvPr id="8" name="CaixaDeTexto 7"/>
        <xdr:cNvSpPr txBox="1"/>
      </xdr:nvSpPr>
      <xdr:spPr>
        <a:xfrm>
          <a:off x="847724" y="20850225"/>
          <a:ext cx="7496176" cy="2922338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DE JANELA</a:t>
          </a:r>
        </a:p>
        <a:p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Possui uma única unidade; assim, o nível de ruído é maior que os aparelhos do tipo Split</a:t>
          </a:r>
        </a:p>
        <a:p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Capacidades: 7500   10000   12000   18000   21000   30000</a:t>
          </a:r>
        </a:p>
        <a:p>
          <a:endParaRPr lang="pt-BR" sz="8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SPLIT</a:t>
          </a:r>
        </a:p>
        <a:p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Possui uma unidade condensadora (unidade externa) uma unidade evaporadora (unidade interna)</a:t>
          </a:r>
        </a:p>
        <a:p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- Capacidades: 9000   12000   18000   22000   24000   28000   30000</a:t>
          </a:r>
        </a:p>
        <a:p>
          <a:endParaRPr lang="pt-BR" sz="8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800" b="1" baseline="0">
              <a:latin typeface="Arial" panose="020B0604020202020204" pitchFamily="34" charset="0"/>
              <a:cs typeface="Arial" panose="020B0604020202020204" pitchFamily="34" charset="0"/>
            </a:rPr>
            <a:t>SPLIT INVERTER</a:t>
          </a:r>
        </a:p>
        <a:p>
          <a:r>
            <a:rPr lang="pt-BR" sz="8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Possui uma unidade condensadora (unidade externa) uma unidade evaporadora (unidade interna) e consome menos energia em comparação com os demais</a:t>
          </a:r>
          <a:endParaRPr lang="pt-BR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8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Capacidades: 9000   12000   18000   22000   24000   27000   31000   34000</a:t>
          </a:r>
        </a:p>
        <a:p>
          <a:endParaRPr lang="pt-BR" sz="80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800" b="1">
              <a:effectLst/>
              <a:latin typeface="Arial" panose="020B0604020202020204" pitchFamily="34" charset="0"/>
              <a:cs typeface="Arial" panose="020B0604020202020204" pitchFamily="34" charset="0"/>
            </a:rPr>
            <a:t>MULTSPLIT</a:t>
          </a:r>
          <a:endParaRPr lang="pt-BR" sz="8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800" b="0">
              <a:effectLst/>
              <a:latin typeface="Arial" panose="020B0604020202020204" pitchFamily="34" charset="0"/>
              <a:cs typeface="Arial" panose="020B0604020202020204" pitchFamily="34" charset="0"/>
            </a:rPr>
            <a:t>- Desenvolvido para vários ambientes , de forma simultânea</a:t>
          </a:r>
        </a:p>
        <a:p>
          <a:r>
            <a:rPr lang="pt-BR" sz="800" b="0">
              <a:effectLst/>
              <a:latin typeface="Arial" panose="020B0604020202020204" pitchFamily="34" charset="0"/>
              <a:cs typeface="Arial" panose="020B0604020202020204" pitchFamily="34" charset="0"/>
            </a:rPr>
            <a:t>- Possuem apenas uma unidade condensadora (unidade externa) e até cinco</a:t>
          </a:r>
          <a:r>
            <a:rPr lang="pt-BR" sz="800" b="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unidades evaporadoras (unidade interna), utilizando a tecnologia Inverter</a:t>
          </a:r>
        </a:p>
        <a:p>
          <a:r>
            <a:rPr lang="pt-BR" sz="800" b="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- Capacidades: 17000   18000   20000   23000   24000   27000   28000   34000   36000   42000   45000</a:t>
          </a:r>
        </a:p>
        <a:p>
          <a:endParaRPr lang="pt-BR" sz="800" b="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8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PISO/TETO</a:t>
          </a:r>
        </a:p>
        <a:p>
          <a:r>
            <a:rPr lang="pt-BR" sz="800" b="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- Para locais com grandes áreas a serem climatizadas ou grande fluxo de pessoas</a:t>
          </a:r>
        </a:p>
        <a:p>
          <a:r>
            <a:rPr lang="pt-BR" sz="800" b="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- Capacidades: 17000   18000   23000   24000   25000   30000   32000   36000   42000   48000   54000   57000   58000   60000   80000</a:t>
          </a:r>
        </a:p>
        <a:p>
          <a:endParaRPr lang="pt-BR" sz="800" b="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800" b="1">
              <a:effectLst/>
              <a:latin typeface="Arial" panose="020B0604020202020204" pitchFamily="34" charset="0"/>
              <a:cs typeface="Arial" panose="020B0604020202020204" pitchFamily="34" charset="0"/>
            </a:rPr>
            <a:t>CASSETE</a:t>
          </a:r>
        </a:p>
        <a:p>
          <a:r>
            <a:rPr lang="pt-BR" sz="800" b="0">
              <a:effectLst/>
              <a:latin typeface="Arial" panose="020B0604020202020204" pitchFamily="34" charset="0"/>
              <a:cs typeface="Arial" panose="020B0604020202020204" pitchFamily="34" charset="0"/>
            </a:rPr>
            <a:t>- Para grandes ambientes e instalado embutido no teto, sem interferir na decoração do ambiente</a:t>
          </a:r>
        </a:p>
        <a:p>
          <a:r>
            <a:rPr lang="pt-BR" sz="800" b="0">
              <a:effectLst/>
              <a:latin typeface="Arial" panose="020B0604020202020204" pitchFamily="34" charset="0"/>
              <a:cs typeface="Arial" panose="020B0604020202020204" pitchFamily="34" charset="0"/>
            </a:rPr>
            <a:t>- Capacidades: 17000   18000   23000   24000   25000   30000   32000   33000   35000   36000   42000   45000   46000   48000   49000   60000</a:t>
          </a:r>
        </a:p>
      </xdr:txBody>
    </xdr:sp>
    <xdr:clientData/>
  </xdr:oneCellAnchor>
  <xdr:twoCellAnchor>
    <xdr:from>
      <xdr:col>4</xdr:col>
      <xdr:colOff>95250</xdr:colOff>
      <xdr:row>127</xdr:row>
      <xdr:rowOff>0</xdr:rowOff>
    </xdr:from>
    <xdr:to>
      <xdr:col>4</xdr:col>
      <xdr:colOff>1073658</xdr:colOff>
      <xdr:row>127</xdr:row>
      <xdr:rowOff>152400</xdr:rowOff>
    </xdr:to>
    <xdr:sp macro="" textlink="">
      <xdr:nvSpPr>
        <xdr:cNvPr id="3" name="Seta para a esquerda 2"/>
        <xdr:cNvSpPr/>
      </xdr:nvSpPr>
      <xdr:spPr>
        <a:xfrm>
          <a:off x="4686300" y="20583525"/>
          <a:ext cx="978408" cy="1524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J128"/>
  <sheetViews>
    <sheetView tabSelected="1" zoomScaleNormal="100" workbookViewId="0">
      <selection activeCell="E128" sqref="E128"/>
    </sheetView>
  </sheetViews>
  <sheetFormatPr defaultColWidth="11.42578125" defaultRowHeight="12.75" x14ac:dyDescent="0.2"/>
  <cols>
    <col min="1" max="1" width="12.7109375" style="6" customWidth="1"/>
    <col min="2" max="7" width="18.7109375" style="6" customWidth="1"/>
    <col min="8" max="12" width="12.7109375" style="6" customWidth="1"/>
    <col min="13" max="16384" width="11.42578125" style="6"/>
  </cols>
  <sheetData>
    <row r="1" spans="1:7" ht="13.5" thickBot="1" x14ac:dyDescent="0.25">
      <c r="C1" s="7"/>
      <c r="D1" s="7"/>
      <c r="E1" s="7"/>
    </row>
    <row r="2" spans="1:7" ht="13.5" thickBot="1" x14ac:dyDescent="0.25">
      <c r="B2" s="35" t="s">
        <v>4</v>
      </c>
      <c r="C2" s="36"/>
      <c r="D2" s="36"/>
      <c r="E2" s="36"/>
      <c r="F2" s="36"/>
      <c r="G2" s="37"/>
    </row>
    <row r="3" spans="1:7" x14ac:dyDescent="0.2">
      <c r="C3" s="7"/>
      <c r="D3" s="7"/>
      <c r="E3" s="7"/>
    </row>
    <row r="4" spans="1:7" ht="12.75" customHeight="1" x14ac:dyDescent="0.2">
      <c r="A4" s="8"/>
      <c r="B4" s="40" t="s">
        <v>3</v>
      </c>
      <c r="C4" s="41"/>
      <c r="D4" s="44" t="s">
        <v>28</v>
      </c>
      <c r="E4" s="44"/>
      <c r="F4" s="44"/>
    </row>
    <row r="5" spans="1:7" x14ac:dyDescent="0.2">
      <c r="B5" s="42"/>
      <c r="C5" s="43"/>
      <c r="D5" s="23" t="s">
        <v>0</v>
      </c>
      <c r="E5" s="23" t="s">
        <v>1</v>
      </c>
      <c r="F5" s="23" t="s">
        <v>2</v>
      </c>
    </row>
    <row r="6" spans="1:7" x14ac:dyDescent="0.2">
      <c r="B6" s="45"/>
      <c r="C6" s="46"/>
      <c r="D6" s="25"/>
      <c r="E6" s="25"/>
      <c r="F6" s="25"/>
    </row>
    <row r="7" spans="1:7" x14ac:dyDescent="0.2">
      <c r="A7" s="9"/>
      <c r="C7" s="10"/>
      <c r="D7" s="10"/>
      <c r="E7" s="11"/>
      <c r="F7" s="11"/>
      <c r="G7" s="11"/>
    </row>
    <row r="9" spans="1:7" x14ac:dyDescent="0.2">
      <c r="A9" s="12"/>
      <c r="F9" s="5" t="s">
        <v>8</v>
      </c>
      <c r="G9" s="5" t="s">
        <v>29</v>
      </c>
    </row>
    <row r="10" spans="1:7" x14ac:dyDescent="0.2">
      <c r="A10" s="13"/>
      <c r="F10" s="26"/>
      <c r="G10" s="1">
        <f>IF(F10="",0,IF(F10="Em laje",315*0.239*D6*E6,IF(F10="Entre andares",55*0.239*D6*E6,IF(F10="Sob telhado isolado",75*0.239*D6*E6,210*0.239*D6*E6))))</f>
        <v>0</v>
      </c>
    </row>
    <row r="11" spans="1:7" x14ac:dyDescent="0.2">
      <c r="A11" s="13"/>
      <c r="C11" s="11"/>
      <c r="F11" s="14"/>
    </row>
    <row r="12" spans="1:7" x14ac:dyDescent="0.2">
      <c r="A12" s="13"/>
      <c r="F12" s="14"/>
    </row>
    <row r="13" spans="1:7" x14ac:dyDescent="0.2">
      <c r="F13" s="11"/>
    </row>
    <row r="14" spans="1:7" x14ac:dyDescent="0.2">
      <c r="A14" s="12"/>
      <c r="F14" s="5" t="s">
        <v>9</v>
      </c>
      <c r="G14" s="29" t="s">
        <v>29</v>
      </c>
    </row>
    <row r="15" spans="1:7" x14ac:dyDescent="0.2">
      <c r="A15" s="15"/>
      <c r="D15" s="11"/>
      <c r="F15" s="26"/>
      <c r="G15" s="1">
        <f>IF(F15="",0,IF(F15="Térreo",0,IF(F15="Entre lajes",55*0.239*D6*E6)))</f>
        <v>0</v>
      </c>
    </row>
    <row r="16" spans="1:7" x14ac:dyDescent="0.2">
      <c r="A16" s="13"/>
      <c r="F16" s="14"/>
    </row>
    <row r="17" spans="1:7" x14ac:dyDescent="0.2">
      <c r="A17" s="13"/>
      <c r="F17" s="14"/>
    </row>
    <row r="18" spans="1:7" x14ac:dyDescent="0.2">
      <c r="A18" s="13"/>
      <c r="B18" s="21" t="s">
        <v>13</v>
      </c>
      <c r="F18" s="14"/>
    </row>
    <row r="19" spans="1:7" x14ac:dyDescent="0.2">
      <c r="A19" s="13"/>
      <c r="F19" s="14"/>
    </row>
    <row r="20" spans="1:7" s="11" customFormat="1" x14ac:dyDescent="0.2"/>
    <row r="21" spans="1:7" s="11" customFormat="1" x14ac:dyDescent="0.2"/>
    <row r="24" spans="1:7" x14ac:dyDescent="0.2">
      <c r="B24" s="5" t="s">
        <v>11</v>
      </c>
      <c r="C24" s="32" t="s">
        <v>28</v>
      </c>
      <c r="D24" s="32"/>
      <c r="E24" s="32" t="s">
        <v>11</v>
      </c>
      <c r="F24" s="32"/>
      <c r="G24" s="32" t="s">
        <v>29</v>
      </c>
    </row>
    <row r="25" spans="1:7" x14ac:dyDescent="0.2">
      <c r="B25" s="23" t="s">
        <v>12</v>
      </c>
      <c r="C25" s="23" t="s">
        <v>5</v>
      </c>
      <c r="D25" s="23" t="s">
        <v>2</v>
      </c>
      <c r="E25" s="23" t="s">
        <v>6</v>
      </c>
      <c r="F25" s="23" t="s">
        <v>7</v>
      </c>
      <c r="G25" s="32"/>
    </row>
    <row r="26" spans="1:7" x14ac:dyDescent="0.2">
      <c r="B26" s="26"/>
      <c r="C26" s="25"/>
      <c r="D26" s="25"/>
      <c r="E26" s="26"/>
      <c r="F26" s="26"/>
      <c r="G26" s="1">
        <f>IF(E26="",0,IF(E26="Norte",IF(F26=0,0,IF(F26="Sem proteção",1000*0.239*C26*D26,IF(F26="Interna",480*0.239*C26*D26,290*0.239*C26*D26))),0))+IF(E26="Nordeste",IF(F26=0,0,IF(F26="Sem proteção",1000*0.239*C26*D26,IF(F26="Interna",400*0.239*C26*D26,290*0.239*C26*D26))),0)+IF(E26="Leste",IF(F26=0,0,IF(F26="Sem proteção",1130*0.239*C26*D26,IF(F26="Interna",550*0.239*C26*D26,360*0.239*C26*D26))),0)+IF(E26="Sudeste",IF(F26=0,0,IF(F26="Sem proteção",840*0.239*C26*D26,IF(F26="Interna",360*0.239*C26*D26,290*0.239*C26*D26))),0)+IF(E26="Sudoeste",IF(F26=0,0,IF(F26="Sem proteção",1680*0.239*C26*D26,IF(F26="Interna",670*0.239*C26*D26,480*0.239*C26*D26))),0)+IF(E26="Oeste",IF(F26=0,0,IF(F26="Sem proteção",2100*0.239*C26*D26,IF(F26="Interna",920*0.239*C26*D26,630*0.239*C26*D26))),0)+IF(E26="Noroeste",IF(F26=0,0,IF(F26="Sem proteção",1500*0.239*C26*D26,IF(F26="Interna",630*0.239*C26*D26,400*0.239*C26*D26))),0)</f>
        <v>0</v>
      </c>
    </row>
    <row r="27" spans="1:7" x14ac:dyDescent="0.2">
      <c r="B27" s="26"/>
      <c r="C27" s="25"/>
      <c r="D27" s="25"/>
      <c r="E27" s="26"/>
      <c r="F27" s="26"/>
      <c r="G27" s="1">
        <f>IF(E27="",0,IF(E27="Norte",IF(F27=0,0,IF(F27="Sem proteção",1000*0.239*C27*D27,IF(F27="Interna",480*0.239*C27*D27,290*0.239*C27*D27))),0))+IF(E27="Nordeste",IF(F27=0,0,IF(F27="Sem proteção",1000*0.239*C27*D27,IF(F27="Interna",400*0.239*C27*D27,290*0.239*C27*D27))),0)+IF(E27="Leste",IF(F27=0,0,IF(F27="Sem proteção",1130*0.239*C27*D27,IF(F27="Interna",550*0.239*C27*D27,360*0.239*C27*D27))),0)+IF(E27="Sudeste",IF(F27=0,0,IF(F27="Sem proteção",840*0.239*C27*D27,IF(F27="Interna",360*0.239*C27*D27,290*0.239*C27*D27))),0)+IF(E27="Sudoeste",IF(F27=0,0,IF(F27="Sem proteção",1680*0.239*C27*D27,IF(F27="Interna",670*0.239*C27*D27,480*0.239*C27*D27))),0)+IF(E27="Oeste",IF(F27=0,0,IF(F27="Sem proteção",2100*0.239*C27*D27,IF(F27="Interna",920*0.239*C27*D27,630*0.239*C27*D27))),0)+IF(E27="Noroeste",IF(F27=0,0,IF(F27="Sem proteção",1500*0.239*C27*D27,IF(F27="Interna",630*0.239*C27*D27,400*0.239*C27*D27))),0)</f>
        <v>0</v>
      </c>
    </row>
    <row r="28" spans="1:7" x14ac:dyDescent="0.2">
      <c r="B28" s="26"/>
      <c r="C28" s="25"/>
      <c r="D28" s="25"/>
      <c r="E28" s="26"/>
      <c r="F28" s="26"/>
      <c r="G28" s="1">
        <f t="shared" ref="G28:G38" si="0">IF(E28="",0,IF(E28="Norte",IF(F28=0,0,IF(F28="Sem proteção",1000*0.239*C28*D28,IF(F28="Interna",480*0.239*C28*D28,290*0.239*C28*D28))),0))+IF(E28="Nordeste",IF(F28=0,0,IF(F28="Sem proteção",1000*0.239*C28*D28,IF(F28="Interna",400*0.239*C28*D28,290*0.239*C28*D28))),0)+IF(E28="Leste",IF(F28=0,0,IF(F28="Sem proteção",1130*0.239*C28*D28,IF(F28="Interna",550*0.239*C28*D28,360*0.239*C28*D28))),0)+IF(E28="Sudeste",IF(F28=0,0,IF(F28="Sem proteção",840*0.239*C28*D28,IF(F28="Interna",360*0.239*C28*D28,290*0.239*C28*D28))),0)+IF(E28="Sudoeste",IF(F28=0,0,IF(F28="Sem proteção",1680*0.239*C28*D28,IF(F28="Interna",670*0.239*C28*D28,480*0.239*C28*D28))),0)+IF(E28="Oeste",IF(F28=0,0,IF(F28="Sem proteção",2100*0.239*C28*D28,IF(F28="Interna",920*0.239*C28*D28,630*0.239*C28*D28))),0)+IF(E28="Noroeste",IF(F28=0,0,IF(F28="Sem proteção",1500*0.239*C28*D28,IF(F28="Interna",630*0.239*C28*D28,400*0.239*C28*D28))),0)</f>
        <v>0</v>
      </c>
    </row>
    <row r="29" spans="1:7" x14ac:dyDescent="0.2">
      <c r="B29" s="26"/>
      <c r="C29" s="25"/>
      <c r="D29" s="25"/>
      <c r="E29" s="26"/>
      <c r="F29" s="26"/>
      <c r="G29" s="1">
        <f t="shared" si="0"/>
        <v>0</v>
      </c>
    </row>
    <row r="30" spans="1:7" x14ac:dyDescent="0.2">
      <c r="A30" s="16"/>
      <c r="B30" s="26"/>
      <c r="C30" s="25"/>
      <c r="D30" s="25"/>
      <c r="E30" s="26"/>
      <c r="F30" s="26"/>
      <c r="G30" s="1">
        <f t="shared" si="0"/>
        <v>0</v>
      </c>
    </row>
    <row r="31" spans="1:7" x14ac:dyDescent="0.2">
      <c r="A31" s="17"/>
      <c r="B31" s="26"/>
      <c r="C31" s="25"/>
      <c r="D31" s="25"/>
      <c r="E31" s="26"/>
      <c r="F31" s="26"/>
      <c r="G31" s="1">
        <f t="shared" si="0"/>
        <v>0</v>
      </c>
    </row>
    <row r="32" spans="1:7" x14ac:dyDescent="0.2">
      <c r="A32" s="13"/>
      <c r="B32" s="26"/>
      <c r="C32" s="25"/>
      <c r="D32" s="25"/>
      <c r="E32" s="26"/>
      <c r="F32" s="26"/>
      <c r="G32" s="1">
        <f t="shared" si="0"/>
        <v>0</v>
      </c>
    </row>
    <row r="33" spans="1:7" x14ac:dyDescent="0.2">
      <c r="A33" s="13"/>
      <c r="B33" s="26"/>
      <c r="C33" s="25"/>
      <c r="D33" s="25"/>
      <c r="E33" s="26"/>
      <c r="F33" s="26"/>
      <c r="G33" s="1">
        <f t="shared" si="0"/>
        <v>0</v>
      </c>
    </row>
    <row r="34" spans="1:7" x14ac:dyDescent="0.2">
      <c r="A34" s="13"/>
      <c r="B34" s="26"/>
      <c r="C34" s="25"/>
      <c r="D34" s="25"/>
      <c r="E34" s="26"/>
      <c r="F34" s="26"/>
      <c r="G34" s="1">
        <f t="shared" si="0"/>
        <v>0</v>
      </c>
    </row>
    <row r="35" spans="1:7" x14ac:dyDescent="0.2">
      <c r="A35" s="13"/>
      <c r="B35" s="26"/>
      <c r="C35" s="25"/>
      <c r="D35" s="25"/>
      <c r="E35" s="26"/>
      <c r="F35" s="26"/>
      <c r="G35" s="1">
        <f t="shared" si="0"/>
        <v>0</v>
      </c>
    </row>
    <row r="36" spans="1:7" x14ac:dyDescent="0.2">
      <c r="A36" s="13"/>
      <c r="B36" s="26"/>
      <c r="C36" s="25"/>
      <c r="D36" s="25"/>
      <c r="E36" s="26"/>
      <c r="F36" s="26"/>
      <c r="G36" s="1">
        <f t="shared" si="0"/>
        <v>0</v>
      </c>
    </row>
    <row r="37" spans="1:7" x14ac:dyDescent="0.2">
      <c r="A37" s="13"/>
      <c r="B37" s="26"/>
      <c r="C37" s="25"/>
      <c r="D37" s="25"/>
      <c r="E37" s="26"/>
      <c r="F37" s="26"/>
      <c r="G37" s="1">
        <f t="shared" si="0"/>
        <v>0</v>
      </c>
    </row>
    <row r="38" spans="1:7" x14ac:dyDescent="0.2">
      <c r="A38" s="13"/>
      <c r="B38" s="26"/>
      <c r="C38" s="25"/>
      <c r="D38" s="25"/>
      <c r="E38" s="26"/>
      <c r="F38" s="26"/>
      <c r="G38" s="1">
        <f t="shared" si="0"/>
        <v>0</v>
      </c>
    </row>
    <row r="39" spans="1:7" x14ac:dyDescent="0.2">
      <c r="A39" s="13"/>
    </row>
    <row r="41" spans="1:7" x14ac:dyDescent="0.2">
      <c r="B41" s="21" t="s">
        <v>14</v>
      </c>
    </row>
    <row r="43" spans="1:7" x14ac:dyDescent="0.2">
      <c r="B43" s="6" t="s">
        <v>10</v>
      </c>
      <c r="G43" s="38" t="s">
        <v>29</v>
      </c>
    </row>
    <row r="44" spans="1:7" x14ac:dyDescent="0.2">
      <c r="G44" s="39"/>
    </row>
    <row r="45" spans="1:7" x14ac:dyDescent="0.2">
      <c r="B45" s="24">
        <f>SUMPRODUCT(C26:C38,D26:D38,--(B26:B38="Janela com vidro comum"))</f>
        <v>0</v>
      </c>
      <c r="G45" s="1">
        <f>210*0.239*B45</f>
        <v>0</v>
      </c>
    </row>
    <row r="47" spans="1:7" x14ac:dyDescent="0.2">
      <c r="B47" s="6" t="s">
        <v>15</v>
      </c>
      <c r="G47" s="32" t="s">
        <v>29</v>
      </c>
    </row>
    <row r="48" spans="1:7" x14ac:dyDescent="0.2">
      <c r="G48" s="32"/>
    </row>
    <row r="49" spans="2:7" x14ac:dyDescent="0.2">
      <c r="B49" s="24">
        <f>SUMPRODUCT(C26:C38,D26:D38,--(B26:B38="Painel com tijolo de vidro"))</f>
        <v>0</v>
      </c>
      <c r="G49" s="1">
        <f>105*0.239*B49</f>
        <v>0</v>
      </c>
    </row>
    <row r="51" spans="2:7" x14ac:dyDescent="0.2">
      <c r="B51" s="21" t="s">
        <v>21</v>
      </c>
    </row>
    <row r="61" spans="2:7" x14ac:dyDescent="0.2">
      <c r="B61" s="32" t="s">
        <v>22</v>
      </c>
      <c r="C61" s="32"/>
      <c r="D61" s="32"/>
      <c r="E61" s="32"/>
    </row>
    <row r="62" spans="2:7" x14ac:dyDescent="0.2">
      <c r="B62" s="44" t="s">
        <v>28</v>
      </c>
      <c r="C62" s="44"/>
      <c r="D62" s="32" t="s">
        <v>12</v>
      </c>
      <c r="E62" s="32" t="s">
        <v>6</v>
      </c>
      <c r="G62" s="32" t="s">
        <v>29</v>
      </c>
    </row>
    <row r="63" spans="2:7" x14ac:dyDescent="0.2">
      <c r="B63" s="23" t="s">
        <v>5</v>
      </c>
      <c r="C63" s="23" t="s">
        <v>2</v>
      </c>
      <c r="D63" s="32"/>
      <c r="E63" s="32"/>
      <c r="G63" s="32"/>
    </row>
    <row r="64" spans="2:7" x14ac:dyDescent="0.2">
      <c r="B64" s="25"/>
      <c r="C64" s="25"/>
      <c r="D64" s="26"/>
      <c r="E64" s="26"/>
      <c r="G64" s="1">
        <f>IF(D64="Construção leve",IF(E64="Voltada para o sul",0.239*55*B64*C64,0.239*84*B64*C64),IF(E64="Voltada para o sul",0.239*42*B64*C64,0.239*50*B64*C64))</f>
        <v>0</v>
      </c>
    </row>
    <row r="65" spans="2:10" x14ac:dyDescent="0.2">
      <c r="B65" s="25"/>
      <c r="C65" s="25"/>
      <c r="D65" s="26"/>
      <c r="E65" s="26"/>
      <c r="G65" s="1">
        <f t="shared" ref="G65:G76" si="1">IF(D65="Construção leve",IF(E65="Voltada para o sul",0.239*55*B65*C65,0.239*84*B65*C65),IF(E65="Voltada para o sul",0.239*42*B65*C65,0.239*50*B65*C65))</f>
        <v>0</v>
      </c>
    </row>
    <row r="66" spans="2:10" x14ac:dyDescent="0.2">
      <c r="B66" s="25"/>
      <c r="C66" s="25"/>
      <c r="D66" s="26"/>
      <c r="E66" s="26"/>
      <c r="G66" s="1">
        <f t="shared" si="1"/>
        <v>0</v>
      </c>
    </row>
    <row r="67" spans="2:10" x14ac:dyDescent="0.2">
      <c r="B67" s="25"/>
      <c r="C67" s="25"/>
      <c r="D67" s="26"/>
      <c r="E67" s="26"/>
      <c r="F67" s="11"/>
      <c r="G67" s="1">
        <f t="shared" si="1"/>
        <v>0</v>
      </c>
      <c r="H67" s="11"/>
      <c r="I67" s="11"/>
      <c r="J67" s="11"/>
    </row>
    <row r="68" spans="2:10" x14ac:dyDescent="0.2">
      <c r="B68" s="25"/>
      <c r="C68" s="25"/>
      <c r="D68" s="26"/>
      <c r="E68" s="26"/>
      <c r="F68" s="7"/>
      <c r="G68" s="1">
        <f t="shared" si="1"/>
        <v>0</v>
      </c>
      <c r="H68" s="18"/>
      <c r="I68" s="18"/>
      <c r="J68" s="11"/>
    </row>
    <row r="69" spans="2:10" x14ac:dyDescent="0.2">
      <c r="B69" s="25"/>
      <c r="C69" s="25"/>
      <c r="D69" s="26"/>
      <c r="E69" s="26"/>
      <c r="F69" s="19"/>
      <c r="G69" s="1">
        <f t="shared" si="1"/>
        <v>0</v>
      </c>
      <c r="H69" s="17"/>
      <c r="I69" s="17"/>
      <c r="J69" s="11"/>
    </row>
    <row r="70" spans="2:10" x14ac:dyDescent="0.2">
      <c r="B70" s="25"/>
      <c r="C70" s="25"/>
      <c r="D70" s="26"/>
      <c r="E70" s="26"/>
      <c r="F70" s="14"/>
      <c r="G70" s="1">
        <f t="shared" si="1"/>
        <v>0</v>
      </c>
      <c r="H70" s="14"/>
      <c r="I70" s="14"/>
      <c r="J70" s="11"/>
    </row>
    <row r="71" spans="2:10" x14ac:dyDescent="0.2">
      <c r="B71" s="25"/>
      <c r="C71" s="25"/>
      <c r="D71" s="26"/>
      <c r="E71" s="26"/>
      <c r="F71" s="14"/>
      <c r="G71" s="1">
        <f t="shared" si="1"/>
        <v>0</v>
      </c>
      <c r="H71" s="14"/>
      <c r="I71" s="14"/>
      <c r="J71" s="11"/>
    </row>
    <row r="72" spans="2:10" x14ac:dyDescent="0.2">
      <c r="B72" s="25"/>
      <c r="C72" s="25"/>
      <c r="D72" s="26"/>
      <c r="E72" s="26"/>
      <c r="F72" s="20"/>
      <c r="G72" s="1">
        <f t="shared" si="1"/>
        <v>0</v>
      </c>
      <c r="H72" s="20"/>
      <c r="I72" s="20"/>
      <c r="J72" s="11"/>
    </row>
    <row r="73" spans="2:10" x14ac:dyDescent="0.2">
      <c r="B73" s="25"/>
      <c r="C73" s="25"/>
      <c r="D73" s="26"/>
      <c r="E73" s="26"/>
      <c r="G73" s="1">
        <f t="shared" si="1"/>
        <v>0</v>
      </c>
    </row>
    <row r="74" spans="2:10" x14ac:dyDescent="0.2">
      <c r="B74" s="25"/>
      <c r="C74" s="25"/>
      <c r="D74" s="26"/>
      <c r="E74" s="26"/>
      <c r="G74" s="1">
        <f t="shared" si="1"/>
        <v>0</v>
      </c>
    </row>
    <row r="75" spans="2:10" x14ac:dyDescent="0.2">
      <c r="B75" s="25"/>
      <c r="C75" s="25"/>
      <c r="D75" s="26"/>
      <c r="E75" s="26"/>
      <c r="G75" s="1">
        <f t="shared" si="1"/>
        <v>0</v>
      </c>
    </row>
    <row r="76" spans="2:10" x14ac:dyDescent="0.2">
      <c r="B76" s="25"/>
      <c r="C76" s="25"/>
      <c r="D76" s="26"/>
      <c r="E76" s="26"/>
      <c r="G76" s="1">
        <f t="shared" si="1"/>
        <v>0</v>
      </c>
    </row>
    <row r="78" spans="2:10" x14ac:dyDescent="0.2">
      <c r="B78" s="33" t="s">
        <v>23</v>
      </c>
      <c r="C78" s="34"/>
    </row>
    <row r="79" spans="2:10" x14ac:dyDescent="0.2">
      <c r="B79" s="44" t="s">
        <v>28</v>
      </c>
      <c r="C79" s="44"/>
      <c r="G79" s="32" t="s">
        <v>29</v>
      </c>
    </row>
    <row r="80" spans="2:10" x14ac:dyDescent="0.2">
      <c r="B80" s="23" t="s">
        <v>5</v>
      </c>
      <c r="C80" s="23" t="s">
        <v>2</v>
      </c>
      <c r="G80" s="32"/>
    </row>
    <row r="81" spans="2:7" x14ac:dyDescent="0.2">
      <c r="B81" s="25"/>
      <c r="C81" s="25"/>
      <c r="G81" s="3">
        <f>0.239*33*B81*C81</f>
        <v>0</v>
      </c>
    </row>
    <row r="82" spans="2:7" x14ac:dyDescent="0.2">
      <c r="B82" s="25"/>
      <c r="C82" s="25"/>
      <c r="G82" s="3">
        <f t="shared" ref="G82:G91" si="2">0.239*33*B82*C82</f>
        <v>0</v>
      </c>
    </row>
    <row r="83" spans="2:7" x14ac:dyDescent="0.2">
      <c r="B83" s="25"/>
      <c r="C83" s="25"/>
      <c r="G83" s="3">
        <f t="shared" si="2"/>
        <v>0</v>
      </c>
    </row>
    <row r="84" spans="2:7" x14ac:dyDescent="0.2">
      <c r="B84" s="25"/>
      <c r="C84" s="25"/>
      <c r="G84" s="3">
        <f t="shared" si="2"/>
        <v>0</v>
      </c>
    </row>
    <row r="85" spans="2:7" x14ac:dyDescent="0.2">
      <c r="B85" s="25"/>
      <c r="C85" s="25"/>
      <c r="G85" s="3">
        <f t="shared" si="2"/>
        <v>0</v>
      </c>
    </row>
    <row r="86" spans="2:7" x14ac:dyDescent="0.2">
      <c r="B86" s="25"/>
      <c r="C86" s="25"/>
      <c r="G86" s="3">
        <f t="shared" si="2"/>
        <v>0</v>
      </c>
    </row>
    <row r="87" spans="2:7" x14ac:dyDescent="0.2">
      <c r="B87" s="25"/>
      <c r="C87" s="25"/>
      <c r="G87" s="3">
        <f t="shared" si="2"/>
        <v>0</v>
      </c>
    </row>
    <row r="88" spans="2:7" x14ac:dyDescent="0.2">
      <c r="B88" s="25"/>
      <c r="C88" s="25"/>
      <c r="G88" s="3">
        <f t="shared" si="2"/>
        <v>0</v>
      </c>
    </row>
    <row r="89" spans="2:7" x14ac:dyDescent="0.2">
      <c r="B89" s="25"/>
      <c r="C89" s="25"/>
      <c r="G89" s="3">
        <f t="shared" si="2"/>
        <v>0</v>
      </c>
    </row>
    <row r="90" spans="2:7" x14ac:dyDescent="0.2">
      <c r="B90" s="25"/>
      <c r="C90" s="25"/>
      <c r="G90" s="3">
        <f t="shared" si="2"/>
        <v>0</v>
      </c>
    </row>
    <row r="91" spans="2:7" x14ac:dyDescent="0.2">
      <c r="B91" s="25"/>
      <c r="C91" s="25"/>
      <c r="G91" s="3">
        <f t="shared" si="2"/>
        <v>0</v>
      </c>
    </row>
    <row r="92" spans="2:7" x14ac:dyDescent="0.2">
      <c r="B92" s="11"/>
      <c r="C92" s="11"/>
    </row>
    <row r="93" spans="2:7" x14ac:dyDescent="0.2">
      <c r="B93" s="21" t="s">
        <v>27</v>
      </c>
      <c r="C93" s="11"/>
    </row>
    <row r="95" spans="2:7" x14ac:dyDescent="0.2">
      <c r="B95" s="32" t="s">
        <v>24</v>
      </c>
      <c r="C95" s="32" t="s">
        <v>32</v>
      </c>
      <c r="D95" s="32"/>
      <c r="E95" s="32" t="s">
        <v>18</v>
      </c>
      <c r="G95" s="32" t="s">
        <v>29</v>
      </c>
    </row>
    <row r="96" spans="2:7" x14ac:dyDescent="0.2">
      <c r="B96" s="32"/>
      <c r="C96" s="23" t="s">
        <v>1</v>
      </c>
      <c r="D96" s="23" t="s">
        <v>2</v>
      </c>
      <c r="E96" s="32"/>
      <c r="G96" s="32"/>
    </row>
    <row r="97" spans="2:7" x14ac:dyDescent="0.2">
      <c r="B97" s="27"/>
      <c r="C97" s="25"/>
      <c r="D97" s="25"/>
      <c r="E97" s="27"/>
      <c r="G97" s="3">
        <f>0.239*630*C97*D97*E97</f>
        <v>0</v>
      </c>
    </row>
    <row r="98" spans="2:7" x14ac:dyDescent="0.2">
      <c r="B98" s="27"/>
      <c r="C98" s="25"/>
      <c r="D98" s="25"/>
      <c r="E98" s="27"/>
      <c r="G98" s="3">
        <f t="shared" ref="G98:G106" si="3">0.239*630*C98*D98*E98</f>
        <v>0</v>
      </c>
    </row>
    <row r="99" spans="2:7" x14ac:dyDescent="0.2">
      <c r="B99" s="27"/>
      <c r="C99" s="25"/>
      <c r="D99" s="25"/>
      <c r="E99" s="27"/>
      <c r="G99" s="3">
        <f t="shared" si="3"/>
        <v>0</v>
      </c>
    </row>
    <row r="100" spans="2:7" x14ac:dyDescent="0.2">
      <c r="B100" s="27"/>
      <c r="C100" s="25"/>
      <c r="D100" s="25"/>
      <c r="E100" s="27"/>
      <c r="G100" s="3">
        <f t="shared" si="3"/>
        <v>0</v>
      </c>
    </row>
    <row r="101" spans="2:7" x14ac:dyDescent="0.2">
      <c r="B101" s="27"/>
      <c r="C101" s="25"/>
      <c r="D101" s="25"/>
      <c r="E101" s="27"/>
      <c r="G101" s="3">
        <f t="shared" si="3"/>
        <v>0</v>
      </c>
    </row>
    <row r="102" spans="2:7" x14ac:dyDescent="0.2">
      <c r="B102" s="27"/>
      <c r="C102" s="25"/>
      <c r="D102" s="25"/>
      <c r="E102" s="27"/>
      <c r="G102" s="3">
        <f t="shared" si="3"/>
        <v>0</v>
      </c>
    </row>
    <row r="103" spans="2:7" x14ac:dyDescent="0.2">
      <c r="B103" s="27"/>
      <c r="C103" s="25"/>
      <c r="D103" s="25"/>
      <c r="E103" s="27"/>
      <c r="G103" s="3">
        <f t="shared" si="3"/>
        <v>0</v>
      </c>
    </row>
    <row r="104" spans="2:7" x14ac:dyDescent="0.2">
      <c r="B104" s="27"/>
      <c r="C104" s="25"/>
      <c r="D104" s="25"/>
      <c r="E104" s="27"/>
      <c r="G104" s="3">
        <f t="shared" si="3"/>
        <v>0</v>
      </c>
    </row>
    <row r="105" spans="2:7" x14ac:dyDescent="0.2">
      <c r="B105" s="27"/>
      <c r="C105" s="25"/>
      <c r="D105" s="25"/>
      <c r="E105" s="27"/>
      <c r="G105" s="3">
        <f t="shared" si="3"/>
        <v>0</v>
      </c>
    </row>
    <row r="106" spans="2:7" x14ac:dyDescent="0.2">
      <c r="B106" s="27"/>
      <c r="C106" s="25"/>
      <c r="D106" s="25"/>
      <c r="E106" s="27"/>
      <c r="G106" s="3">
        <f t="shared" si="3"/>
        <v>0</v>
      </c>
    </row>
    <row r="108" spans="2:7" x14ac:dyDescent="0.2">
      <c r="B108" s="21" t="s">
        <v>16</v>
      </c>
    </row>
    <row r="110" spans="2:7" x14ac:dyDescent="0.2">
      <c r="B110" s="5" t="s">
        <v>17</v>
      </c>
      <c r="C110" s="5" t="s">
        <v>31</v>
      </c>
      <c r="D110" s="5" t="s">
        <v>19</v>
      </c>
      <c r="G110" s="29" t="s">
        <v>29</v>
      </c>
    </row>
    <row r="111" spans="2:7" x14ac:dyDescent="0.2">
      <c r="B111" s="26"/>
      <c r="C111" s="28"/>
      <c r="D111" s="28"/>
      <c r="G111" s="3">
        <f>4*0.239*C111*D111</f>
        <v>0</v>
      </c>
    </row>
    <row r="112" spans="2:7" x14ac:dyDescent="0.2">
      <c r="B112" s="26"/>
      <c r="C112" s="28"/>
      <c r="D112" s="28"/>
      <c r="G112" s="3">
        <f t="shared" ref="G112:G119" si="4">4*0.239*C112*D112</f>
        <v>0</v>
      </c>
    </row>
    <row r="113" spans="2:7" x14ac:dyDescent="0.2">
      <c r="B113" s="26"/>
      <c r="C113" s="28"/>
      <c r="D113" s="28"/>
      <c r="G113" s="3">
        <f t="shared" si="4"/>
        <v>0</v>
      </c>
    </row>
    <row r="114" spans="2:7" x14ac:dyDescent="0.2">
      <c r="B114" s="26"/>
      <c r="C114" s="28"/>
      <c r="D114" s="28"/>
      <c r="G114" s="3">
        <f t="shared" si="4"/>
        <v>0</v>
      </c>
    </row>
    <row r="115" spans="2:7" x14ac:dyDescent="0.2">
      <c r="B115" s="26"/>
      <c r="C115" s="28"/>
      <c r="D115" s="28"/>
      <c r="G115" s="3">
        <f t="shared" si="4"/>
        <v>0</v>
      </c>
    </row>
    <row r="116" spans="2:7" x14ac:dyDescent="0.2">
      <c r="B116" s="26"/>
      <c r="C116" s="28"/>
      <c r="D116" s="28"/>
      <c r="G116" s="3">
        <f t="shared" si="4"/>
        <v>0</v>
      </c>
    </row>
    <row r="117" spans="2:7" x14ac:dyDescent="0.2">
      <c r="B117" s="26"/>
      <c r="C117" s="28"/>
      <c r="D117" s="28"/>
      <c r="G117" s="3">
        <f t="shared" si="4"/>
        <v>0</v>
      </c>
    </row>
    <row r="118" spans="2:7" x14ac:dyDescent="0.2">
      <c r="B118" s="26"/>
      <c r="C118" s="28"/>
      <c r="D118" s="28"/>
      <c r="G118" s="3">
        <f t="shared" si="4"/>
        <v>0</v>
      </c>
    </row>
    <row r="119" spans="2:7" x14ac:dyDescent="0.2">
      <c r="B119" s="26"/>
      <c r="C119" s="28"/>
      <c r="D119" s="28"/>
      <c r="G119" s="3">
        <f t="shared" si="4"/>
        <v>0</v>
      </c>
    </row>
    <row r="120" spans="2:7" x14ac:dyDescent="0.2">
      <c r="B120" s="26"/>
      <c r="C120" s="28"/>
      <c r="D120" s="28"/>
      <c r="G120" s="3">
        <f>4*0.239*C120*D120</f>
        <v>0</v>
      </c>
    </row>
    <row r="122" spans="2:7" x14ac:dyDescent="0.2">
      <c r="B122" s="21" t="s">
        <v>20</v>
      </c>
      <c r="E122" s="5" t="s">
        <v>31</v>
      </c>
      <c r="G122" s="29" t="s">
        <v>29</v>
      </c>
    </row>
    <row r="123" spans="2:7" x14ac:dyDescent="0.2">
      <c r="E123" s="27"/>
      <c r="G123" s="3">
        <f>630*0.239*E123</f>
        <v>0</v>
      </c>
    </row>
    <row r="125" spans="2:7" x14ac:dyDescent="0.2">
      <c r="F125" s="2" t="s">
        <v>30</v>
      </c>
      <c r="G125" s="1">
        <f>G10+G15+SUM(G26:G38)+G45+G49+SUM(G64:G76)+SUM(G81:G91)+SUM(G97:G106)+SUM(G111:G120)+G123</f>
        <v>0</v>
      </c>
    </row>
    <row r="126" spans="2:7" x14ac:dyDescent="0.2">
      <c r="F126" s="22" t="s">
        <v>25</v>
      </c>
      <c r="G126" s="4">
        <f>3.97*G125</f>
        <v>0</v>
      </c>
    </row>
    <row r="128" spans="2:7" x14ac:dyDescent="0.2">
      <c r="B128" s="21" t="s">
        <v>26</v>
      </c>
      <c r="E128" s="30"/>
      <c r="G128" s="31"/>
    </row>
  </sheetData>
  <sheetProtection password="8D59" sheet="1" objects="1" scenarios="1" selectLockedCells="1"/>
  <mergeCells count="21">
    <mergeCell ref="G95:G96"/>
    <mergeCell ref="B2:G2"/>
    <mergeCell ref="G24:G25"/>
    <mergeCell ref="G43:G44"/>
    <mergeCell ref="G47:G48"/>
    <mergeCell ref="G62:G63"/>
    <mergeCell ref="G79:G80"/>
    <mergeCell ref="B4:C5"/>
    <mergeCell ref="D4:F4"/>
    <mergeCell ref="B6:C6"/>
    <mergeCell ref="C24:D24"/>
    <mergeCell ref="E24:F24"/>
    <mergeCell ref="B61:E61"/>
    <mergeCell ref="B79:C79"/>
    <mergeCell ref="B62:C62"/>
    <mergeCell ref="D62:D63"/>
    <mergeCell ref="E62:E63"/>
    <mergeCell ref="C95:D95"/>
    <mergeCell ref="E95:E96"/>
    <mergeCell ref="B95:B96"/>
    <mergeCell ref="B78:C78"/>
  </mergeCells>
  <dataValidations count="8">
    <dataValidation type="list" allowBlank="1" showInputMessage="1" showErrorMessage="1" sqref="F26:F38">
      <formula1>"Interna,Externa,Sem proteção"</formula1>
    </dataValidation>
    <dataValidation type="list" allowBlank="1" showInputMessage="1" showErrorMessage="1" sqref="E26:E38">
      <formula1>"Norte,Nordeste,Leste,Sudeste,Sul,Sudoeste,Oeste,Noroeste"</formula1>
    </dataValidation>
    <dataValidation type="list" allowBlank="1" showInputMessage="1" showErrorMessage="1" sqref="F15">
      <formula1>"Térreo,Entre lajes"</formula1>
    </dataValidation>
    <dataValidation type="list" allowBlank="1" showInputMessage="1" showErrorMessage="1" sqref="F10">
      <formula1>" Em laje, Entre andares, Sob telhado isolado, Sob telhado sem isolação"</formula1>
    </dataValidation>
    <dataValidation type="list" allowBlank="1" showInputMessage="1" showErrorMessage="1" sqref="B26:B38">
      <formula1>"Janela com vidro comum,Painel com tijolo de vidro"</formula1>
    </dataValidation>
    <dataValidation type="list" allowBlank="1" showInputMessage="1" showErrorMessage="1" sqref="D64:D76">
      <formula1>"Construção leve,Construção pesada"</formula1>
    </dataValidation>
    <dataValidation type="list" allowBlank="1" showInputMessage="1" showErrorMessage="1" sqref="E64:E76">
      <formula1>"Voltada para o sul,Outras"</formula1>
    </dataValidation>
    <dataValidation type="list" allowBlank="1" showInputMessage="1" showErrorMessage="1" sqref="B111:B120">
      <formula1>"Lâmpadas,Som e TV,Computadores,Geladeira/Frigobar,Microondas,Cafeteira,Outros"</formula1>
    </dataValidation>
  </dataValidations>
  <printOptions gridLines="1" gridLinesSet="0"/>
  <pageMargins left="0.78740157499999996" right="0.78740157499999996" top="0.984251969" bottom="0.984251969" header="0.49212598499999999" footer="0.49212598499999999"/>
  <pageSetup paperSize="9" orientation="portrait" r:id="rId1"/>
  <headerFooter alignWithMargins="0">
    <oddHeader>&amp;A</oddHead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Compartimento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CALCULO DE AR CONDICIONADO</dc:title>
  <dc:creator>JAMIL</dc:creator>
  <cp:lastModifiedBy>Carlos</cp:lastModifiedBy>
  <dcterms:created xsi:type="dcterms:W3CDTF">2010-05-19T21:09:45Z</dcterms:created>
  <dcterms:modified xsi:type="dcterms:W3CDTF">2019-02-01T12:34:32Z</dcterms:modified>
</cp:coreProperties>
</file>